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Videoprojekt_Buchmann\31.03.2026\"/>
    </mc:Choice>
  </mc:AlternateContent>
  <xr:revisionPtr revIDLastSave="0" documentId="8_{36314FE2-95A3-4907-8734-EBFB15F11226}" xr6:coauthVersionLast="47" xr6:coauthVersionMax="47" xr10:uidLastSave="{00000000-0000-0000-0000-000000000000}"/>
  <bookViews>
    <workbookView xWindow="0" yWindow="600" windowWidth="28800" windowHeight="15600" xr2:uid="{08131856-F2DD-43D1-8A8A-E9137334F75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E7" i="1"/>
  <c r="E8" i="1" s="1"/>
  <c r="E6" i="1"/>
  <c r="B3" i="1"/>
  <c r="B5" i="1" s="1"/>
  <c r="B6" i="1" s="1"/>
</calcChain>
</file>

<file path=xl/sharedStrings.xml><?xml version="1.0" encoding="utf-8"?>
<sst xmlns="http://schemas.openxmlformats.org/spreadsheetml/2006/main" count="21" uniqueCount="16">
  <si>
    <t>Vickers</t>
  </si>
  <si>
    <t>Rockwell</t>
  </si>
  <si>
    <t>Brinell</t>
  </si>
  <si>
    <t>HV 0,1</t>
  </si>
  <si>
    <t>Verfahren [1]</t>
  </si>
  <si>
    <t>Kraft [kgf]</t>
  </si>
  <si>
    <t>Härte [HV]</t>
  </si>
  <si>
    <t>Länge [mm]</t>
  </si>
  <si>
    <t>Zul. Abweichung ± [%]</t>
  </si>
  <si>
    <t>HBW 2,5/187,5</t>
  </si>
  <si>
    <t>Kugeldurchmesser [mm]</t>
  </si>
  <si>
    <t>Härte [HBW]</t>
  </si>
  <si>
    <t>Beanspruchungsgrad [kg/mm²]</t>
  </si>
  <si>
    <t>Härte [HR]</t>
  </si>
  <si>
    <t>Zul. Abweichung ± [HR]</t>
  </si>
  <si>
    <t>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</si>
</sst>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3" borderId="0" xfId="0" applyFill="1" applyAlignment="1">
      <alignment horizontal="right"/>
    </xf>
    <xf numFmtId="0" fontId="0" fillId="3" borderId="0" xfId="0" applyFill="1"/>
    <xf numFmtId="0" fontId="0" fillId="4" borderId="0" xfId="0" applyFill="1"/>
    <xf numFmtId="164" fontId="0" fillId="4" borderId="0" xfId="0" applyNumberFormat="1" applyFill="1"/>
    <xf numFmtId="2" fontId="0" fillId="4" borderId="0" xfId="0" applyNumberFormat="1" applyFill="1"/>
    <xf numFmtId="0" fontId="0" fillId="5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DB69F-2D85-438C-94ED-941E3E4131C1}">
  <dimension ref="A1:H8"/>
  <sheetViews>
    <sheetView tabSelected="1" workbookViewId="0">
      <selection activeCell="H14" sqref="H14"/>
    </sheetView>
  </sheetViews>
  <sheetFormatPr baseColWidth="10" defaultRowHeight="15" x14ac:dyDescent="0.25"/>
  <cols>
    <col min="1" max="1" width="20.42578125" bestFit="1" customWidth="1"/>
    <col min="4" max="4" width="25.85546875" bestFit="1" customWidth="1"/>
    <col min="5" max="5" width="13.28515625" bestFit="1" customWidth="1"/>
    <col min="7" max="7" width="20.42578125" customWidth="1"/>
  </cols>
  <sheetData>
    <row r="1" spans="1:8" x14ac:dyDescent="0.25">
      <c r="B1" s="1" t="s">
        <v>0</v>
      </c>
      <c r="E1" s="1" t="s">
        <v>2</v>
      </c>
      <c r="H1" s="1" t="s">
        <v>1</v>
      </c>
    </row>
    <row r="2" spans="1:8" x14ac:dyDescent="0.25">
      <c r="A2" s="1" t="s">
        <v>4</v>
      </c>
      <c r="B2" s="2" t="s">
        <v>3</v>
      </c>
      <c r="D2" s="1" t="s">
        <v>4</v>
      </c>
      <c r="E2" s="7" t="s">
        <v>9</v>
      </c>
      <c r="G2" s="1" t="s">
        <v>4</v>
      </c>
      <c r="H2" s="2" t="s">
        <v>15</v>
      </c>
    </row>
    <row r="3" spans="1:8" x14ac:dyDescent="0.25">
      <c r="A3" s="1" t="s">
        <v>5</v>
      </c>
      <c r="B3" s="4">
        <f>IF(B2&lt;&gt;"",VALUE(RIGHT(B2,LEN(B2)-FIND(" ",B2))),"")</f>
        <v>0.1</v>
      </c>
      <c r="D3" s="1" t="s">
        <v>5</v>
      </c>
      <c r="E3" s="7">
        <v>187.5</v>
      </c>
      <c r="G3" s="1" t="s">
        <v>13</v>
      </c>
      <c r="H3" s="2">
        <v>60</v>
      </c>
    </row>
    <row r="4" spans="1:8" x14ac:dyDescent="0.25">
      <c r="A4" s="1" t="s">
        <v>6</v>
      </c>
      <c r="B4" s="3">
        <v>250</v>
      </c>
      <c r="D4" s="1" t="s">
        <v>10</v>
      </c>
      <c r="E4" s="7">
        <v>2.5</v>
      </c>
      <c r="G4" s="1" t="s">
        <v>14</v>
      </c>
      <c r="H4" s="4">
        <f>IF(H2="HRA",IF(H3&lt;75,2,1.5),IF(OR(H2="HRBW",H2="HRB"),IF(H3&lt;=45,4,IF(AND(H3&gt;45,H3&lt;=80),3,IF(H3&gt;80,2))),IF(H2="HRC",1.5,IF(H2="HRD",IF(H3&lt;=70,2,1.5),IF(H2="HRE",IF(H3&lt;=90,2.5,2),IF(H2="HRF",IF(H3&lt;=90,3,2),IF(H2="HRG",IF(H3&lt;=50,6,IF(AND(H3&gt;50,H3&lt;=75),4.5,3)),IF(H2="HRH",2,IF(H2="HRK",IF(H3&lt;=60,4,IF(AND(H3&gt;60,H3&lt;=80),3,2)),IF(RIGHT(H2,1)="N",2,IF(OR(RIGHT(H2,2)="TW",RIGHT(H2,1)="T"),3,"ERR")))))))))))</f>
        <v>2</v>
      </c>
    </row>
    <row r="5" spans="1:8" x14ac:dyDescent="0.25">
      <c r="A5" s="1" t="s">
        <v>7</v>
      </c>
      <c r="B5" s="5">
        <f>SQRT((B3*9.807)/(B4/0.189))</f>
        <v>2.7228830309067632E-2</v>
      </c>
      <c r="D5" s="1" t="s">
        <v>11</v>
      </c>
      <c r="E5" s="7">
        <v>215.5</v>
      </c>
    </row>
    <row r="6" spans="1:8" x14ac:dyDescent="0.25">
      <c r="A6" s="1" t="s">
        <v>8</v>
      </c>
      <c r="B6" s="6">
        <f>IF(AND(B5&gt;=0.02,B5&lt;0.14),0.21/B5+1.5,IF(AND(B5&gt;=0.14,B5&lt;=1.4),3,"Außerhalb"))</f>
        <v>9.2124135563791256</v>
      </c>
      <c r="D6" s="1" t="s">
        <v>7</v>
      </c>
      <c r="E6" s="6">
        <f>SQRT((E4^2-(E4-((2*E3)/(E5*3.14*E4)))^2))</f>
        <v>1.0291888346642959</v>
      </c>
    </row>
    <row r="7" spans="1:8" x14ac:dyDescent="0.25">
      <c r="D7" s="1" t="s">
        <v>12</v>
      </c>
      <c r="E7" s="4">
        <f>E3/E4^2</f>
        <v>30</v>
      </c>
    </row>
    <row r="8" spans="1:8" x14ac:dyDescent="0.25">
      <c r="D8" s="1" t="s">
        <v>8</v>
      </c>
      <c r="E8" s="4">
        <f>IF(E7=30,IF(E5&lt;250,3,IF(AND(E5&gt;=250,E5&lt;=450),2.5,2)),3)</f>
        <v>3</v>
      </c>
    </row>
  </sheetData>
  <sheetProtection sheet="1" objects="1" scenarios="1"/>
  <protectedRanges>
    <protectedRange sqref="B2 B4 E2:E5 H2:H3" name="Bereich1"/>
  </protectedRange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Lennard Buchmann</dc:creator>
  <cp:lastModifiedBy>Lennard Buchmann</cp:lastModifiedBy>
  <dcterms:created xsi:type="dcterms:W3CDTF">2024-06-21T11:02:45Z</dcterms:created>
  <dcterms:modified xsi:type="dcterms:W3CDTF">2026-03-31T14:04:02Z</dcterms:modified>
</cp:coreProperties>
</file>